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uzanna/Desktop/"/>
    </mc:Choice>
  </mc:AlternateContent>
  <xr:revisionPtr revIDLastSave="0" documentId="13_ncr:1_{A1A32BB8-5FA2-6D43-868F-5E33711F0BE5}" xr6:coauthVersionLast="47" xr6:coauthVersionMax="47" xr10:uidLastSave="{00000000-0000-0000-0000-000000000000}"/>
  <bookViews>
    <workbookView xWindow="0" yWindow="760" windowWidth="23260" windowHeight="16380" activeTab="3" xr2:uid="{00CA8E05-5503-4A05-B298-F2D7FD009232}"/>
  </bookViews>
  <sheets>
    <sheet name="BS Conso" sheetId="1" r:id="rId1"/>
    <sheet name="PL Conso" sheetId="2" r:id="rId2"/>
    <sheet name="BS Individual" sheetId="3" r:id="rId3"/>
    <sheet name="PL Individual" sheetId="4" r:id="rId4"/>
  </sheets>
  <definedNames>
    <definedName name="_ftn1" localSheetId="0">'BS Conso'!#REF!</definedName>
    <definedName name="_ftnref1" localSheetId="0">'BS Conso'!#REF!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C16" i="4"/>
  <c r="D16" i="4"/>
  <c r="C18" i="4"/>
  <c r="C32" i="4" s="1"/>
  <c r="D18" i="4"/>
  <c r="C24" i="4"/>
  <c r="D24" i="4"/>
  <c r="C28" i="4"/>
  <c r="D28" i="4"/>
  <c r="C30" i="4"/>
  <c r="D30" i="4"/>
  <c r="C38" i="4"/>
  <c r="D38" i="4"/>
  <c r="C15" i="3"/>
  <c r="D15" i="3"/>
  <c r="C23" i="3"/>
  <c r="D23" i="3"/>
  <c r="C25" i="3"/>
  <c r="D25" i="3"/>
  <c r="C35" i="3"/>
  <c r="D35" i="3"/>
  <c r="C41" i="3"/>
  <c r="D41" i="3"/>
  <c r="C49" i="3"/>
  <c r="D49" i="3"/>
  <c r="D51" i="3" s="1"/>
  <c r="D32" i="4" l="1"/>
  <c r="D53" i="3"/>
  <c r="D54" i="3" s="1"/>
  <c r="C51" i="3"/>
  <c r="C53" i="3" s="1"/>
  <c r="C54" i="3" s="1"/>
  <c r="D35" i="2"/>
  <c r="C35" i="2"/>
  <c r="D24" i="2"/>
  <c r="C24" i="2"/>
  <c r="D16" i="2"/>
  <c r="C16" i="2"/>
  <c r="D10" i="2"/>
  <c r="C10" i="2"/>
  <c r="D58" i="1"/>
  <c r="C58" i="1"/>
  <c r="D48" i="1"/>
  <c r="C48" i="1"/>
  <c r="D38" i="1"/>
  <c r="D40" i="1" s="1"/>
  <c r="C38" i="1"/>
  <c r="C40" i="1" s="1"/>
  <c r="D26" i="1"/>
  <c r="C26" i="1"/>
  <c r="D16" i="1"/>
  <c r="C16" i="1"/>
  <c r="C31" i="2" l="1"/>
  <c r="C39" i="2" s="1"/>
  <c r="C43" i="2" s="1"/>
  <c r="C45" i="2" s="1"/>
  <c r="D31" i="2"/>
  <c r="D39" i="2" s="1"/>
  <c r="D43" i="2" s="1"/>
  <c r="D45" i="2" s="1"/>
  <c r="D59" i="1"/>
  <c r="D60" i="1" s="1"/>
  <c r="C59" i="1"/>
  <c r="C60" i="1" s="1"/>
  <c r="D27" i="1"/>
  <c r="C27" i="1"/>
  <c r="C61" i="1" l="1"/>
  <c r="D61" i="1"/>
</calcChain>
</file>

<file path=xl/sharedStrings.xml><?xml version="1.0" encoding="utf-8"?>
<sst xmlns="http://schemas.openxmlformats.org/spreadsheetml/2006/main" count="160" uniqueCount="112">
  <si>
    <t>ONE UNITED PROPERTIES SA</t>
  </si>
  <si>
    <t>CONSOLIDATED STATEMENT OF FINANCIAL POSITION</t>
  </si>
  <si>
    <t>ASSETS</t>
  </si>
  <si>
    <t>Non-current assets</t>
  </si>
  <si>
    <t>Goodwill</t>
  </si>
  <si>
    <t xml:space="preserve">Intangible assets </t>
  </si>
  <si>
    <t>Property, plant and equipment</t>
  </si>
  <si>
    <t>Right of use assets</t>
  </si>
  <si>
    <t>Investment properties</t>
  </si>
  <si>
    <t>Investments in associates</t>
  </si>
  <si>
    <t>Total non-current assets</t>
  </si>
  <si>
    <t>Current assets</t>
  </si>
  <si>
    <t>Inventories</t>
  </si>
  <si>
    <t>Advance payments to suppliers</t>
  </si>
  <si>
    <t>Trade receivables</t>
  </si>
  <si>
    <t>Other receivables</t>
  </si>
  <si>
    <t>Prepayments</t>
  </si>
  <si>
    <t>Other financial assets</t>
  </si>
  <si>
    <t>Cash and cash equivalents</t>
  </si>
  <si>
    <t>Total current assets</t>
  </si>
  <si>
    <t>TOTAL ASSETS</t>
  </si>
  <si>
    <t>EQUITY AND LIABILITIES</t>
  </si>
  <si>
    <t>Equity</t>
  </si>
  <si>
    <t xml:space="preserve">Share capital </t>
  </si>
  <si>
    <t>Share premium</t>
  </si>
  <si>
    <t>Own shares</t>
  </si>
  <si>
    <t>Other capital reserves</t>
  </si>
  <si>
    <t>Legal reserve</t>
  </si>
  <si>
    <t>Retained earnings</t>
  </si>
  <si>
    <t>Equity attributable to owners of the Group</t>
  </si>
  <si>
    <t>Non-controlling interests</t>
  </si>
  <si>
    <t>Total equity</t>
  </si>
  <si>
    <t>Non-current liabilities</t>
  </si>
  <si>
    <t>Loans and borrowings from bank and others</t>
  </si>
  <si>
    <t>Loans and borrowings from minority shareholders</t>
  </si>
  <si>
    <t>Trade and other payables</t>
  </si>
  <si>
    <r>
      <t>Lease liabilities</t>
    </r>
    <r>
      <rPr>
        <sz val="9"/>
        <color theme="1"/>
        <rFont val="Calibri"/>
        <family val="2"/>
        <scheme val="minor"/>
      </rPr>
      <t xml:space="preserve"> </t>
    </r>
  </si>
  <si>
    <t>Deferred tax liabilities</t>
  </si>
  <si>
    <t>Total non-current liabilities</t>
  </si>
  <si>
    <t>Current liabilities</t>
  </si>
  <si>
    <t>Lease liabilities</t>
  </si>
  <si>
    <t>Accrued income</t>
  </si>
  <si>
    <t>Current tax liabilities</t>
  </si>
  <si>
    <t>Advance payments from customers</t>
  </si>
  <si>
    <t>Total current liabilities</t>
  </si>
  <si>
    <t>Total liabilities</t>
  </si>
  <si>
    <t>TOTAL EQUITY AND LIABILITIES</t>
  </si>
  <si>
    <t>CONSOLIDATED STATEMENT OF PROFIT OR LOSS AND OTHER COMPREHENSIVE INCOME</t>
  </si>
  <si>
    <t>Revenues from sales of residential property</t>
  </si>
  <si>
    <t>Cost of sales of residential property</t>
  </si>
  <si>
    <t>Other property operating expenses - residential</t>
  </si>
  <si>
    <t>Net income from residential property</t>
  </si>
  <si>
    <t>Gains from investment property under development</t>
  </si>
  <si>
    <t>Gains from completed investment property</t>
  </si>
  <si>
    <t>Gains from investment property for further development (landbank)</t>
  </si>
  <si>
    <t>Gains from investment property</t>
  </si>
  <si>
    <t>Gains on the bargain purchase</t>
  </si>
  <si>
    <t>Rental income</t>
  </si>
  <si>
    <t>Revenues from services to tenants</t>
  </si>
  <si>
    <t>Expenses from services to tenants</t>
  </si>
  <si>
    <t>Other property operating expenses</t>
  </si>
  <si>
    <t>Net rental income</t>
  </si>
  <si>
    <t>Commissions for brokerage real estate</t>
  </si>
  <si>
    <t>Administrative expenses</t>
  </si>
  <si>
    <t>Other operating expenses</t>
  </si>
  <si>
    <t>Profit on disposal of investment property</t>
  </si>
  <si>
    <t>Other operating income</t>
  </si>
  <si>
    <t>Result from ordinary activities</t>
  </si>
  <si>
    <t>Financial income</t>
  </si>
  <si>
    <t>Financial expenses</t>
  </si>
  <si>
    <t>Net financial result</t>
  </si>
  <si>
    <t>Share of result of associates</t>
  </si>
  <si>
    <t>Result before tax</t>
  </si>
  <si>
    <t>Tax on profit</t>
  </si>
  <si>
    <t>Net result of the period</t>
  </si>
  <si>
    <t>Total comprehensive income for the period</t>
  </si>
  <si>
    <t>Net result attributable to:</t>
  </si>
  <si>
    <t>Owners of the Group</t>
  </si>
  <si>
    <t>Total comprehensive income attributable to:</t>
  </si>
  <si>
    <t>Other non-current assets</t>
  </si>
  <si>
    <t>check</t>
  </si>
  <si>
    <t xml:space="preserve">Basic earnings per share attributable to equity holders </t>
  </si>
  <si>
    <t>Deferred income</t>
  </si>
  <si>
    <t>Other payables</t>
  </si>
  <si>
    <t>Trade payables</t>
  </si>
  <si>
    <t>Loans and borrowings</t>
  </si>
  <si>
    <t xml:space="preserve">Other payables </t>
  </si>
  <si>
    <t>Legal Reserves</t>
  </si>
  <si>
    <t>Loans granted to subsidiaries, associates and others</t>
  </si>
  <si>
    <t>Deferred tax assets</t>
  </si>
  <si>
    <t>Investments in subsidiaries and associates</t>
  </si>
  <si>
    <t>Separate financial statements</t>
  </si>
  <si>
    <t xml:space="preserve">SEPARATE STATEMENT OF FINANCIAL POSITION                                                                     </t>
  </si>
  <si>
    <t xml:space="preserve">Basic/diluted earnings per share attributable to equity holders </t>
  </si>
  <si>
    <t>Tax expenses</t>
  </si>
  <si>
    <t>Total financial expenses</t>
  </si>
  <si>
    <t>Other financial expenses</t>
  </si>
  <si>
    <t>Interest expenses</t>
  </si>
  <si>
    <t>Total financial income</t>
  </si>
  <si>
    <t>Other financial revenues</t>
  </si>
  <si>
    <t>Revenues from interest</t>
  </si>
  <si>
    <t>Revenues from dividends</t>
  </si>
  <si>
    <t>Net Gain on disposal of investments in subsidiaries and associates</t>
  </si>
  <si>
    <t>Result from operating activity</t>
  </si>
  <si>
    <t>Total operating expenses</t>
  </si>
  <si>
    <t>Adjustments related to provisions</t>
  </si>
  <si>
    <t>Amortisation, depreciation and impairment of net reversals</t>
  </si>
  <si>
    <t>Total operating revenues</t>
  </si>
  <si>
    <t>Other revenues</t>
  </si>
  <si>
    <t>Revenues from rentals, service charge and similar</t>
  </si>
  <si>
    <t>Revenues from services rendered</t>
  </si>
  <si>
    <t>SEPARATE STATEMENT OF PROFIT OR LOSS AND OTHER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</si>
</sst>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5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wrapText="1"/>
    </xf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165" fontId="3" fillId="0" borderId="0" xfId="1" applyNumberFormat="1" applyFont="1" applyAlignment="1"/>
    <xf numFmtId="165" fontId="6" fillId="0" borderId="3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5" fillId="0" borderId="4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3" fillId="0" borderId="0" xfId="0" applyNumberFormat="1" applyFont="1"/>
    <xf numFmtId="3" fontId="4" fillId="0" borderId="2" xfId="0" applyNumberFormat="1" applyFont="1" applyBorder="1"/>
    <xf numFmtId="3" fontId="5" fillId="0" borderId="0" xfId="0" applyNumberFormat="1" applyFont="1" applyAlignment="1">
      <alignment wrapText="1"/>
    </xf>
    <xf numFmtId="165" fontId="5" fillId="0" borderId="3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wrapText="1"/>
    </xf>
    <xf numFmtId="3" fontId="5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166" fontId="5" fillId="0" borderId="3" xfId="0" applyNumberFormat="1" applyFont="1" applyBorder="1" applyAlignment="1">
      <alignment horizontal="right" wrapText="1"/>
    </xf>
    <xf numFmtId="166" fontId="3" fillId="0" borderId="0" xfId="1" applyNumberFormat="1" applyFont="1" applyAlignment="1"/>
    <xf numFmtId="166" fontId="5" fillId="0" borderId="0" xfId="0" applyNumberFormat="1" applyFont="1" applyAlignment="1">
      <alignment horizontal="right" wrapText="1"/>
    </xf>
    <xf numFmtId="166" fontId="5" fillId="0" borderId="2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horizontal="right" wrapText="1"/>
    </xf>
    <xf numFmtId="166" fontId="5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166" fontId="4" fillId="0" borderId="0" xfId="1" applyNumberFormat="1" applyFont="1" applyAlignment="1"/>
    <xf numFmtId="166" fontId="5" fillId="0" borderId="4" xfId="0" applyNumberFormat="1" applyFont="1" applyBorder="1" applyAlignment="1">
      <alignment horizontal="right" wrapText="1"/>
    </xf>
    <xf numFmtId="16" fontId="4" fillId="0" borderId="0" xfId="0" applyNumberFormat="1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0199-C6F6-4711-A986-E1B2DB4B760E}">
  <dimension ref="B2:E64"/>
  <sheetViews>
    <sheetView workbookViewId="0">
      <selection activeCell="D17" sqref="D17"/>
    </sheetView>
  </sheetViews>
  <sheetFormatPr baseColWidth="10" defaultColWidth="8.83203125" defaultRowHeight="12" x14ac:dyDescent="0.15"/>
  <cols>
    <col min="1" max="1" width="8.83203125" style="2"/>
    <col min="2" max="2" width="33.83203125" style="2" customWidth="1"/>
    <col min="3" max="3" width="12.83203125" style="2" customWidth="1"/>
    <col min="4" max="4" width="12.664062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1</v>
      </c>
    </row>
    <row r="4" spans="2:4" x14ac:dyDescent="0.15">
      <c r="B4" s="1"/>
    </row>
    <row r="5" spans="2:4" ht="13" thickBot="1" x14ac:dyDescent="0.2">
      <c r="B5" s="1"/>
      <c r="C5" s="3">
        <v>44561</v>
      </c>
      <c r="D5" s="3">
        <v>44196</v>
      </c>
    </row>
    <row r="6" spans="2:4" ht="14" thickTop="1" x14ac:dyDescent="0.15">
      <c r="B6" s="4" t="s">
        <v>2</v>
      </c>
      <c r="C6" s="5"/>
    </row>
    <row r="7" spans="2:4" x14ac:dyDescent="0.15">
      <c r="B7" s="4"/>
      <c r="C7" s="5"/>
    </row>
    <row r="8" spans="2:4" ht="13" x14ac:dyDescent="0.15">
      <c r="B8" s="4" t="s">
        <v>3</v>
      </c>
      <c r="C8" s="6"/>
    </row>
    <row r="9" spans="2:4" ht="13" x14ac:dyDescent="0.15">
      <c r="B9" s="7" t="s">
        <v>4</v>
      </c>
      <c r="C9" s="8">
        <v>19256076</v>
      </c>
      <c r="D9" s="8">
        <v>19256076</v>
      </c>
    </row>
    <row r="10" spans="2:4" ht="13" x14ac:dyDescent="0.15">
      <c r="B10" s="7" t="s">
        <v>5</v>
      </c>
      <c r="C10" s="8">
        <v>597608</v>
      </c>
      <c r="D10" s="8">
        <v>164707</v>
      </c>
    </row>
    <row r="11" spans="2:4" ht="13" x14ac:dyDescent="0.15">
      <c r="B11" s="7" t="s">
        <v>6</v>
      </c>
      <c r="C11" s="8">
        <v>17040010</v>
      </c>
      <c r="D11" s="8">
        <v>16077142</v>
      </c>
    </row>
    <row r="12" spans="2:4" ht="13" x14ac:dyDescent="0.15">
      <c r="B12" s="7" t="s">
        <v>7</v>
      </c>
      <c r="C12" s="8">
        <v>3505452</v>
      </c>
      <c r="D12" s="8">
        <v>1221167</v>
      </c>
    </row>
    <row r="13" spans="2:4" ht="13" x14ac:dyDescent="0.15">
      <c r="B13" s="7" t="s">
        <v>8</v>
      </c>
      <c r="C13" s="8">
        <v>1449465190</v>
      </c>
      <c r="D13" s="8">
        <v>1010415976</v>
      </c>
    </row>
    <row r="14" spans="2:4" ht="13" x14ac:dyDescent="0.15">
      <c r="B14" s="7" t="s">
        <v>9</v>
      </c>
      <c r="C14" s="8">
        <v>2967158</v>
      </c>
      <c r="D14" s="8">
        <v>1439340</v>
      </c>
    </row>
    <row r="15" spans="2:4" ht="14" thickBot="1" x14ac:dyDescent="0.2">
      <c r="B15" s="7" t="s">
        <v>79</v>
      </c>
      <c r="C15" s="8"/>
      <c r="D15" s="8"/>
    </row>
    <row r="16" spans="2:4" ht="13" x14ac:dyDescent="0.15">
      <c r="B16" s="4" t="s">
        <v>10</v>
      </c>
      <c r="C16" s="33">
        <f t="shared" ref="C16:D16" si="0">SUM(C9:C15)</f>
        <v>1492831494</v>
      </c>
      <c r="D16" s="33">
        <f t="shared" si="0"/>
        <v>1048574408</v>
      </c>
    </row>
    <row r="17" spans="2:4" x14ac:dyDescent="0.15">
      <c r="B17" s="4"/>
      <c r="C17" s="10"/>
      <c r="D17" s="10"/>
    </row>
    <row r="18" spans="2:4" ht="13" x14ac:dyDescent="0.15">
      <c r="B18" s="4" t="s">
        <v>11</v>
      </c>
      <c r="C18" s="5"/>
    </row>
    <row r="19" spans="2:4" ht="13" x14ac:dyDescent="0.15">
      <c r="B19" s="7" t="s">
        <v>12</v>
      </c>
      <c r="C19" s="8">
        <v>343977627</v>
      </c>
      <c r="D19" s="8">
        <v>257348157</v>
      </c>
    </row>
    <row r="20" spans="2:4" ht="13" x14ac:dyDescent="0.15">
      <c r="B20" s="7" t="s">
        <v>13</v>
      </c>
      <c r="C20" s="8">
        <v>93266448</v>
      </c>
      <c r="D20" s="11">
        <v>50890026</v>
      </c>
    </row>
    <row r="21" spans="2:4" ht="13" x14ac:dyDescent="0.15">
      <c r="B21" s="7" t="s">
        <v>14</v>
      </c>
      <c r="C21" s="8">
        <v>201369543</v>
      </c>
      <c r="D21" s="8">
        <v>104643962</v>
      </c>
    </row>
    <row r="22" spans="2:4" ht="13" x14ac:dyDescent="0.15">
      <c r="B22" s="7" t="s">
        <v>15</v>
      </c>
      <c r="C22" s="8">
        <v>128441029</v>
      </c>
      <c r="D22" s="8">
        <v>70781030</v>
      </c>
    </row>
    <row r="23" spans="2:4" ht="13" x14ac:dyDescent="0.15">
      <c r="B23" s="7" t="s">
        <v>16</v>
      </c>
      <c r="C23" s="8">
        <v>19517269</v>
      </c>
      <c r="D23" s="8">
        <v>545370</v>
      </c>
    </row>
    <row r="24" spans="2:4" ht="13" x14ac:dyDescent="0.15">
      <c r="B24" s="7" t="s">
        <v>17</v>
      </c>
      <c r="C24" s="8">
        <v>9408917</v>
      </c>
      <c r="D24" s="6">
        <v>0</v>
      </c>
    </row>
    <row r="25" spans="2:4" ht="14" thickBot="1" x14ac:dyDescent="0.2">
      <c r="B25" s="7" t="s">
        <v>18</v>
      </c>
      <c r="C25" s="12">
        <v>508347161</v>
      </c>
      <c r="D25" s="13">
        <v>170971646</v>
      </c>
    </row>
    <row r="26" spans="2:4" ht="14" thickBot="1" x14ac:dyDescent="0.2">
      <c r="B26" s="4" t="s">
        <v>19</v>
      </c>
      <c r="C26" s="14">
        <f t="shared" ref="C26:D26" si="1">SUM(C19:C25)</f>
        <v>1304327994</v>
      </c>
      <c r="D26" s="14">
        <f t="shared" si="1"/>
        <v>655180191</v>
      </c>
    </row>
    <row r="27" spans="2:4" ht="14" thickTop="1" x14ac:dyDescent="0.15">
      <c r="B27" s="4" t="s">
        <v>20</v>
      </c>
      <c r="C27" s="15">
        <f t="shared" ref="C27:D27" si="2">C26+C16</f>
        <v>2797159488</v>
      </c>
      <c r="D27" s="15">
        <f t="shared" si="2"/>
        <v>1703754599</v>
      </c>
    </row>
    <row r="28" spans="2:4" x14ac:dyDescent="0.15">
      <c r="B28" s="7"/>
      <c r="C28" s="11"/>
      <c r="D28" s="11"/>
    </row>
    <row r="29" spans="2:4" ht="13" x14ac:dyDescent="0.15">
      <c r="B29" s="4" t="s">
        <v>21</v>
      </c>
      <c r="C29" s="10"/>
      <c r="D29" s="10"/>
    </row>
    <row r="30" spans="2:4" x14ac:dyDescent="0.15">
      <c r="B30" s="4"/>
      <c r="C30" s="5"/>
    </row>
    <row r="31" spans="2:4" ht="13" x14ac:dyDescent="0.15">
      <c r="B31" s="4" t="s">
        <v>22</v>
      </c>
      <c r="C31" s="5"/>
    </row>
    <row r="32" spans="2:4" ht="13" x14ac:dyDescent="0.15">
      <c r="B32" s="7" t="s">
        <v>23</v>
      </c>
      <c r="C32" s="8">
        <v>514828059</v>
      </c>
      <c r="D32" s="8">
        <v>259824598</v>
      </c>
    </row>
    <row r="33" spans="2:4" ht="13" x14ac:dyDescent="0.15">
      <c r="B33" s="7" t="s">
        <v>24</v>
      </c>
      <c r="C33" s="8">
        <v>4307781</v>
      </c>
      <c r="D33" s="8">
        <v>9192</v>
      </c>
    </row>
    <row r="34" spans="2:4" ht="13" x14ac:dyDescent="0.15">
      <c r="B34" s="7" t="s">
        <v>25</v>
      </c>
      <c r="C34" s="6">
        <v>0</v>
      </c>
      <c r="D34" s="8">
        <v>-26765560</v>
      </c>
    </row>
    <row r="35" spans="2:4" ht="13" x14ac:dyDescent="0.15">
      <c r="B35" s="7" t="s">
        <v>26</v>
      </c>
      <c r="C35" s="8">
        <v>1390179</v>
      </c>
      <c r="D35" s="8">
        <v>463393</v>
      </c>
    </row>
    <row r="36" spans="2:4" ht="13" x14ac:dyDescent="0.15">
      <c r="B36" s="7" t="s">
        <v>27</v>
      </c>
      <c r="C36" s="8">
        <v>11437359</v>
      </c>
      <c r="D36" s="6">
        <v>0</v>
      </c>
    </row>
    <row r="37" spans="2:4" ht="14" thickBot="1" x14ac:dyDescent="0.2">
      <c r="B37" s="7" t="s">
        <v>28</v>
      </c>
      <c r="C37" s="12">
        <v>791788303</v>
      </c>
      <c r="D37" s="12">
        <v>498235187</v>
      </c>
    </row>
    <row r="38" spans="2:4" ht="14" thickBot="1" x14ac:dyDescent="0.2">
      <c r="B38" s="4" t="s">
        <v>29</v>
      </c>
      <c r="C38" s="9">
        <f t="shared" ref="C38:D38" si="3">SUM(C32:C37)</f>
        <v>1323751681</v>
      </c>
      <c r="D38" s="9">
        <f t="shared" si="3"/>
        <v>731766810</v>
      </c>
    </row>
    <row r="39" spans="2:4" ht="15" thickTop="1" thickBot="1" x14ac:dyDescent="0.2">
      <c r="B39" s="7" t="s">
        <v>30</v>
      </c>
      <c r="C39" s="16">
        <v>323205535</v>
      </c>
      <c r="D39" s="16">
        <v>92264592</v>
      </c>
    </row>
    <row r="40" spans="2:4" ht="13" x14ac:dyDescent="0.15">
      <c r="B40" s="4" t="s">
        <v>31</v>
      </c>
      <c r="C40" s="9">
        <f t="shared" ref="C40:D40" si="4">C38+C39</f>
        <v>1646957216</v>
      </c>
      <c r="D40" s="9">
        <f t="shared" si="4"/>
        <v>824031402</v>
      </c>
    </row>
    <row r="41" spans="2:4" x14ac:dyDescent="0.15">
      <c r="B41" s="7"/>
      <c r="C41" s="8"/>
      <c r="D41" s="8"/>
    </row>
    <row r="42" spans="2:4" ht="13" x14ac:dyDescent="0.15">
      <c r="B42" s="4" t="s">
        <v>32</v>
      </c>
      <c r="C42" s="8"/>
      <c r="D42" s="8"/>
    </row>
    <row r="43" spans="2:4" ht="13" x14ac:dyDescent="0.15">
      <c r="B43" s="7" t="s">
        <v>33</v>
      </c>
      <c r="C43" s="8">
        <v>390342321</v>
      </c>
      <c r="D43" s="8">
        <v>70659819</v>
      </c>
    </row>
    <row r="44" spans="2:4" ht="13" x14ac:dyDescent="0.15">
      <c r="B44" s="7" t="s">
        <v>34</v>
      </c>
      <c r="C44" s="8">
        <v>7472207</v>
      </c>
      <c r="D44" s="8">
        <v>120076805</v>
      </c>
    </row>
    <row r="45" spans="2:4" ht="13" x14ac:dyDescent="0.15">
      <c r="B45" s="7" t="s">
        <v>35</v>
      </c>
      <c r="C45" s="8">
        <v>564912</v>
      </c>
      <c r="D45" s="8">
        <v>734913</v>
      </c>
    </row>
    <row r="46" spans="2:4" ht="13" x14ac:dyDescent="0.15">
      <c r="B46" s="7" t="s">
        <v>36</v>
      </c>
      <c r="C46" s="8">
        <v>2646947</v>
      </c>
      <c r="D46" s="6">
        <v>0</v>
      </c>
    </row>
    <row r="47" spans="2:4" ht="14" thickBot="1" x14ac:dyDescent="0.2">
      <c r="B47" s="7" t="s">
        <v>37</v>
      </c>
      <c r="C47" s="12">
        <v>179974080</v>
      </c>
      <c r="D47" s="12">
        <v>100904737</v>
      </c>
    </row>
    <row r="48" spans="2:4" ht="13" x14ac:dyDescent="0.15">
      <c r="B48" s="4" t="s">
        <v>38</v>
      </c>
      <c r="C48" s="34">
        <f t="shared" ref="C48:D48" si="5">SUM(C43:C47)</f>
        <v>581000467</v>
      </c>
      <c r="D48" s="34">
        <f t="shared" si="5"/>
        <v>292376274</v>
      </c>
    </row>
    <row r="49" spans="2:5" x14ac:dyDescent="0.15">
      <c r="B49" s="4"/>
      <c r="C49" s="17"/>
      <c r="D49" s="17"/>
    </row>
    <row r="50" spans="2:5" ht="13" x14ac:dyDescent="0.15">
      <c r="B50" s="4" t="s">
        <v>39</v>
      </c>
      <c r="C50" s="6"/>
    </row>
    <row r="51" spans="2:5" ht="13" x14ac:dyDescent="0.15">
      <c r="B51" s="7" t="s">
        <v>33</v>
      </c>
      <c r="C51" s="8">
        <v>34260754</v>
      </c>
      <c r="D51" s="8">
        <v>156083575</v>
      </c>
    </row>
    <row r="52" spans="2:5" ht="13" x14ac:dyDescent="0.15">
      <c r="B52" s="7" t="s">
        <v>34</v>
      </c>
      <c r="C52" s="8">
        <v>87028</v>
      </c>
      <c r="D52" s="8">
        <v>37547728</v>
      </c>
    </row>
    <row r="53" spans="2:5" ht="13" x14ac:dyDescent="0.15">
      <c r="B53" s="7" t="s">
        <v>40</v>
      </c>
      <c r="C53" s="8">
        <v>1282387</v>
      </c>
      <c r="D53" s="8">
        <v>1208149</v>
      </c>
    </row>
    <row r="54" spans="2:5" ht="13" x14ac:dyDescent="0.15">
      <c r="B54" s="7" t="s">
        <v>35</v>
      </c>
      <c r="C54" s="8">
        <v>124138768</v>
      </c>
      <c r="D54" s="18">
        <v>96688250</v>
      </c>
    </row>
    <row r="55" spans="2:5" ht="13" x14ac:dyDescent="0.15">
      <c r="B55" s="7" t="s">
        <v>41</v>
      </c>
      <c r="C55" s="8">
        <v>1145855</v>
      </c>
      <c r="D55" s="2">
        <v>0</v>
      </c>
      <c r="E55" s="32"/>
    </row>
    <row r="56" spans="2:5" ht="13" x14ac:dyDescent="0.15">
      <c r="B56" s="7" t="s">
        <v>42</v>
      </c>
      <c r="C56" s="8">
        <v>2023447</v>
      </c>
      <c r="D56" s="8">
        <v>1964019</v>
      </c>
    </row>
    <row r="57" spans="2:5" ht="14" thickBot="1" x14ac:dyDescent="0.2">
      <c r="B57" s="7" t="s">
        <v>43</v>
      </c>
      <c r="C57" s="8">
        <v>406263566</v>
      </c>
      <c r="D57" s="11">
        <v>293855202</v>
      </c>
    </row>
    <row r="58" spans="2:5" ht="14" thickBot="1" x14ac:dyDescent="0.2">
      <c r="B58" s="4" t="s">
        <v>44</v>
      </c>
      <c r="C58" s="14">
        <f t="shared" ref="C58:D58" si="6">SUM(C51:C57)</f>
        <v>569201805</v>
      </c>
      <c r="D58" s="14">
        <f t="shared" si="6"/>
        <v>587346923</v>
      </c>
    </row>
    <row r="59" spans="2:5" ht="15" thickTop="1" thickBot="1" x14ac:dyDescent="0.2">
      <c r="B59" s="4" t="s">
        <v>45</v>
      </c>
      <c r="C59" s="15">
        <f t="shared" ref="C59:D59" si="7">C58+C48</f>
        <v>1150202272</v>
      </c>
      <c r="D59" s="15">
        <f t="shared" si="7"/>
        <v>879723197</v>
      </c>
    </row>
    <row r="60" spans="2:5" ht="14" thickTop="1" x14ac:dyDescent="0.15">
      <c r="B60" s="4" t="s">
        <v>46</v>
      </c>
      <c r="C60" s="15">
        <f t="shared" ref="C60:D60" si="8">C59+C40</f>
        <v>2797159488</v>
      </c>
      <c r="D60" s="15">
        <f t="shared" si="8"/>
        <v>1703754599</v>
      </c>
    </row>
    <row r="61" spans="2:5" x14ac:dyDescent="0.15">
      <c r="B61" s="2" t="s">
        <v>80</v>
      </c>
      <c r="C61" s="32">
        <f t="shared" ref="C61:D61" si="9">C60-C27</f>
        <v>0</v>
      </c>
      <c r="D61" s="32">
        <f t="shared" si="9"/>
        <v>0</v>
      </c>
    </row>
    <row r="62" spans="2:5" x14ac:dyDescent="0.15">
      <c r="C62" s="32"/>
      <c r="D62" s="32"/>
    </row>
    <row r="63" spans="2:5" x14ac:dyDescent="0.15">
      <c r="C63" s="32"/>
      <c r="D63" s="32"/>
    </row>
    <row r="64" spans="2:5" x14ac:dyDescent="0.15">
      <c r="C64" s="32"/>
      <c r="D64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2F9B-E8FD-40A5-A065-815259A1A2BD}">
  <dimension ref="B2:D55"/>
  <sheetViews>
    <sheetView workbookViewId="0">
      <selection activeCell="G10" sqref="G10"/>
    </sheetView>
  </sheetViews>
  <sheetFormatPr baseColWidth="10" defaultColWidth="8.83203125" defaultRowHeight="12" x14ac:dyDescent="0.15"/>
  <cols>
    <col min="1" max="1" width="8.83203125" style="2"/>
    <col min="2" max="2" width="40.1640625" style="2" customWidth="1"/>
    <col min="3" max="4" width="12.3320312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47</v>
      </c>
    </row>
    <row r="5" spans="2:4" ht="13" thickBot="1" x14ac:dyDescent="0.2">
      <c r="B5" s="7"/>
      <c r="C5" s="3">
        <v>44561</v>
      </c>
      <c r="D5" s="3">
        <v>44196</v>
      </c>
    </row>
    <row r="6" spans="2:4" ht="13" thickTop="1" x14ac:dyDescent="0.15">
      <c r="B6" s="7"/>
      <c r="C6" s="6"/>
    </row>
    <row r="7" spans="2:4" ht="13" x14ac:dyDescent="0.15">
      <c r="B7" s="7" t="s">
        <v>48</v>
      </c>
      <c r="C7" s="8">
        <v>703317672</v>
      </c>
      <c r="D7" s="18">
        <v>437503724</v>
      </c>
    </row>
    <row r="8" spans="2:4" ht="13" x14ac:dyDescent="0.15">
      <c r="B8" s="7" t="s">
        <v>49</v>
      </c>
      <c r="C8" s="18">
        <v>-451583531</v>
      </c>
      <c r="D8" s="18">
        <v>-284286135</v>
      </c>
    </row>
    <row r="9" spans="2:4" ht="14" thickBot="1" x14ac:dyDescent="0.2">
      <c r="B9" s="7" t="s">
        <v>50</v>
      </c>
      <c r="C9" s="19">
        <v>-5046897</v>
      </c>
      <c r="D9" s="12">
        <v>0</v>
      </c>
    </row>
    <row r="10" spans="2:4" ht="14" thickBot="1" x14ac:dyDescent="0.2">
      <c r="B10" s="4" t="s">
        <v>51</v>
      </c>
      <c r="C10" s="20">
        <f t="shared" ref="C10:D10" si="0">SUM(C7:C9)</f>
        <v>246687244</v>
      </c>
      <c r="D10" s="20">
        <f t="shared" si="0"/>
        <v>153217589</v>
      </c>
    </row>
    <row r="11" spans="2:4" ht="13" thickTop="1" x14ac:dyDescent="0.15">
      <c r="C11" s="21"/>
    </row>
    <row r="12" spans="2:4" x14ac:dyDescent="0.15">
      <c r="B12" s="4"/>
      <c r="C12" s="23"/>
    </row>
    <row r="13" spans="2:4" ht="13" x14ac:dyDescent="0.15">
      <c r="B13" s="7" t="s">
        <v>52</v>
      </c>
      <c r="C13" s="24">
        <v>298636043</v>
      </c>
      <c r="D13" s="18">
        <v>58349105</v>
      </c>
    </row>
    <row r="14" spans="2:4" ht="13" x14ac:dyDescent="0.15">
      <c r="B14" s="7" t="s">
        <v>53</v>
      </c>
      <c r="C14" s="24">
        <v>44364366</v>
      </c>
      <c r="D14" s="18">
        <v>3739093</v>
      </c>
    </row>
    <row r="15" spans="2:4" ht="26" x14ac:dyDescent="0.15">
      <c r="B15" s="7" t="s">
        <v>54</v>
      </c>
      <c r="C15" s="24">
        <v>56187770</v>
      </c>
      <c r="D15" s="18">
        <v>34165272</v>
      </c>
    </row>
    <row r="16" spans="2:4" ht="14" thickBot="1" x14ac:dyDescent="0.2">
      <c r="B16" s="4" t="s">
        <v>55</v>
      </c>
      <c r="C16" s="23">
        <f t="shared" ref="C16:D16" si="1">SUM(C13:C15)</f>
        <v>399188179</v>
      </c>
      <c r="D16" s="23">
        <f t="shared" si="1"/>
        <v>96253470</v>
      </c>
    </row>
    <row r="17" spans="2:4" ht="13" thickTop="1" x14ac:dyDescent="0.15">
      <c r="B17" s="4"/>
      <c r="C17" s="25"/>
      <c r="D17" s="25"/>
    </row>
    <row r="18" spans="2:4" ht="13" x14ac:dyDescent="0.15">
      <c r="B18" s="7" t="s">
        <v>56</v>
      </c>
      <c r="C18" s="22">
        <v>0</v>
      </c>
      <c r="D18" s="18">
        <v>0</v>
      </c>
    </row>
    <row r="19" spans="2:4" x14ac:dyDescent="0.15">
      <c r="B19" s="7"/>
      <c r="C19" s="22"/>
    </row>
    <row r="20" spans="2:4" ht="13" x14ac:dyDescent="0.15">
      <c r="B20" s="7" t="s">
        <v>57</v>
      </c>
      <c r="C20" s="22">
        <v>6544367</v>
      </c>
      <c r="D20" s="18">
        <v>1313724</v>
      </c>
    </row>
    <row r="21" spans="2:4" ht="13" x14ac:dyDescent="0.15">
      <c r="B21" s="7" t="s">
        <v>58</v>
      </c>
      <c r="C21" s="22">
        <v>5277520</v>
      </c>
      <c r="D21" s="18">
        <v>355719</v>
      </c>
    </row>
    <row r="22" spans="2:4" ht="13" x14ac:dyDescent="0.15">
      <c r="B22" s="7" t="s">
        <v>59</v>
      </c>
      <c r="C22" s="22">
        <v>-5277520</v>
      </c>
      <c r="D22" s="18">
        <v>-355719</v>
      </c>
    </row>
    <row r="23" spans="2:4" ht="14" thickBot="1" x14ac:dyDescent="0.2">
      <c r="B23" s="7" t="s">
        <v>60</v>
      </c>
      <c r="C23" s="19">
        <v>-5345444</v>
      </c>
      <c r="D23" s="18">
        <v>-684749</v>
      </c>
    </row>
    <row r="24" spans="2:4" ht="13" x14ac:dyDescent="0.15">
      <c r="B24" s="4" t="s">
        <v>61</v>
      </c>
      <c r="C24" s="26">
        <f t="shared" ref="C24:D24" si="2">SUM(C20:C23)</f>
        <v>1198923</v>
      </c>
      <c r="D24" s="26">
        <f t="shared" si="2"/>
        <v>628975</v>
      </c>
    </row>
    <row r="25" spans="2:4" x14ac:dyDescent="0.15">
      <c r="B25" s="4"/>
      <c r="C25" s="23"/>
    </row>
    <row r="26" spans="2:4" ht="13" x14ac:dyDescent="0.15">
      <c r="B26" s="7" t="s">
        <v>62</v>
      </c>
      <c r="C26" s="22">
        <v>-4641595</v>
      </c>
      <c r="D26" s="18">
        <v>-1093357</v>
      </c>
    </row>
    <row r="27" spans="2:4" ht="12" customHeight="1" x14ac:dyDescent="0.15">
      <c r="B27" s="7" t="s">
        <v>63</v>
      </c>
      <c r="C27" s="22">
        <v>-27936859</v>
      </c>
      <c r="D27" s="18">
        <v>-29952793</v>
      </c>
    </row>
    <row r="28" spans="2:4" ht="12.5" customHeight="1" x14ac:dyDescent="0.15">
      <c r="B28" s="7" t="s">
        <v>64</v>
      </c>
      <c r="C28" s="22">
        <v>-8065542</v>
      </c>
      <c r="D28" s="18">
        <v>-3737757</v>
      </c>
    </row>
    <row r="29" spans="2:4" ht="13" x14ac:dyDescent="0.15">
      <c r="B29" s="7" t="s">
        <v>65</v>
      </c>
      <c r="C29" s="22">
        <v>536526</v>
      </c>
      <c r="D29" s="18">
        <v>632372</v>
      </c>
    </row>
    <row r="30" spans="2:4" ht="14" thickBot="1" x14ac:dyDescent="0.2">
      <c r="B30" s="7" t="s">
        <v>66</v>
      </c>
      <c r="C30" s="19">
        <v>5688365</v>
      </c>
      <c r="D30" s="18">
        <v>1377287</v>
      </c>
    </row>
    <row r="31" spans="2:4" ht="13" x14ac:dyDescent="0.15">
      <c r="B31" s="4" t="s">
        <v>67</v>
      </c>
      <c r="C31" s="27">
        <f t="shared" ref="C31:D31" si="3">C24+C16+C18+C10+SUM(C26:C30)</f>
        <v>612655241</v>
      </c>
      <c r="D31" s="27">
        <f t="shared" si="3"/>
        <v>217325786</v>
      </c>
    </row>
    <row r="32" spans="2:4" x14ac:dyDescent="0.15">
      <c r="B32" s="4"/>
      <c r="C32" s="23"/>
    </row>
    <row r="33" spans="2:4" ht="13" x14ac:dyDescent="0.15">
      <c r="B33" s="7" t="s">
        <v>68</v>
      </c>
      <c r="C33" s="22">
        <v>2381231</v>
      </c>
      <c r="D33" s="18">
        <v>3797874</v>
      </c>
    </row>
    <row r="34" spans="2:4" ht="14" thickBot="1" x14ac:dyDescent="0.2">
      <c r="B34" s="7" t="s">
        <v>69</v>
      </c>
      <c r="C34" s="22">
        <v>-12145485</v>
      </c>
      <c r="D34" s="18">
        <v>-15198802</v>
      </c>
    </row>
    <row r="35" spans="2:4" ht="13" x14ac:dyDescent="0.15">
      <c r="B35" s="4" t="s">
        <v>70</v>
      </c>
      <c r="C35" s="27">
        <f t="shared" ref="C35:D35" si="4">SUM(C33:C34)</f>
        <v>-9764254</v>
      </c>
      <c r="D35" s="27">
        <f t="shared" si="4"/>
        <v>-11400928</v>
      </c>
    </row>
    <row r="36" spans="2:4" x14ac:dyDescent="0.15">
      <c r="B36" s="7"/>
      <c r="C36" s="21"/>
    </row>
    <row r="37" spans="2:4" ht="13" x14ac:dyDescent="0.15">
      <c r="B37" s="7" t="s">
        <v>71</v>
      </c>
      <c r="C37" s="28">
        <v>1527818</v>
      </c>
      <c r="D37" s="18">
        <v>733803</v>
      </c>
    </row>
    <row r="38" spans="2:4" x14ac:dyDescent="0.15">
      <c r="B38" s="4"/>
      <c r="C38" s="23"/>
    </row>
    <row r="39" spans="2:4" ht="14" thickBot="1" x14ac:dyDescent="0.2">
      <c r="B39" s="4" t="s">
        <v>72</v>
      </c>
      <c r="C39" s="29">
        <f t="shared" ref="C39:D39" si="5">C35+C31+C37</f>
        <v>604418805</v>
      </c>
      <c r="D39" s="29">
        <f t="shared" si="5"/>
        <v>206658661</v>
      </c>
    </row>
    <row r="40" spans="2:4" ht="13" thickTop="1" x14ac:dyDescent="0.15">
      <c r="B40" s="4"/>
      <c r="C40" s="23"/>
    </row>
    <row r="41" spans="2:4" ht="13" x14ac:dyDescent="0.15">
      <c r="B41" s="7" t="s">
        <v>73</v>
      </c>
      <c r="C41" s="22">
        <v>-94731652</v>
      </c>
      <c r="D41" s="18">
        <v>-29722318</v>
      </c>
    </row>
    <row r="42" spans="2:4" x14ac:dyDescent="0.15">
      <c r="B42" s="4"/>
      <c r="C42" s="21"/>
    </row>
    <row r="43" spans="2:4" ht="14" thickBot="1" x14ac:dyDescent="0.2">
      <c r="B43" s="4" t="s">
        <v>74</v>
      </c>
      <c r="C43" s="35">
        <f t="shared" ref="C43:D43" si="6">C39+C41</f>
        <v>509687153</v>
      </c>
      <c r="D43" s="35">
        <f t="shared" si="6"/>
        <v>176936343</v>
      </c>
    </row>
    <row r="44" spans="2:4" x14ac:dyDescent="0.15">
      <c r="B44" s="4"/>
      <c r="C44" s="30"/>
    </row>
    <row r="45" spans="2:4" ht="14" thickBot="1" x14ac:dyDescent="0.2">
      <c r="B45" s="4" t="s">
        <v>75</v>
      </c>
      <c r="C45" s="29">
        <f t="shared" ref="C45:D45" si="7">C43</f>
        <v>509687153</v>
      </c>
      <c r="D45" s="29">
        <f t="shared" si="7"/>
        <v>176936343</v>
      </c>
    </row>
    <row r="46" spans="2:4" ht="13" thickTop="1" x14ac:dyDescent="0.15">
      <c r="B46" s="4"/>
      <c r="C46" s="5"/>
    </row>
    <row r="47" spans="2:4" ht="13" x14ac:dyDescent="0.15">
      <c r="B47" s="31" t="s">
        <v>76</v>
      </c>
      <c r="C47" s="31"/>
    </row>
    <row r="48" spans="2:4" ht="13" x14ac:dyDescent="0.15">
      <c r="B48" s="7" t="s">
        <v>77</v>
      </c>
      <c r="C48" s="8">
        <v>391330530</v>
      </c>
      <c r="D48" s="8">
        <v>168679112</v>
      </c>
    </row>
    <row r="49" spans="2:4" ht="12" customHeight="1" x14ac:dyDescent="0.15">
      <c r="B49" s="7" t="s">
        <v>30</v>
      </c>
      <c r="C49" s="8">
        <v>118356623</v>
      </c>
      <c r="D49" s="8">
        <v>8257231</v>
      </c>
    </row>
    <row r="50" spans="2:4" ht="13" x14ac:dyDescent="0.15">
      <c r="B50" s="31" t="s">
        <v>78</v>
      </c>
      <c r="C50" s="31"/>
    </row>
    <row r="51" spans="2:4" ht="13" x14ac:dyDescent="0.15">
      <c r="B51" s="7" t="s">
        <v>77</v>
      </c>
      <c r="C51" s="8">
        <v>391330530</v>
      </c>
      <c r="D51" s="8">
        <v>168679112</v>
      </c>
    </row>
    <row r="52" spans="2:4" ht="12" customHeight="1" x14ac:dyDescent="0.15">
      <c r="B52" s="7" t="s">
        <v>30</v>
      </c>
      <c r="C52" s="8">
        <v>118356623</v>
      </c>
      <c r="D52" s="8">
        <v>8257231</v>
      </c>
    </row>
    <row r="53" spans="2:4" x14ac:dyDescent="0.15">
      <c r="B53" s="7"/>
      <c r="C53" s="6"/>
    </row>
    <row r="54" spans="2:4" ht="13" x14ac:dyDescent="0.15">
      <c r="B54" s="7" t="s">
        <v>81</v>
      </c>
      <c r="C54" s="6">
        <v>0.79</v>
      </c>
      <c r="D54" s="6">
        <v>188</v>
      </c>
    </row>
    <row r="55" spans="2:4" x14ac:dyDescent="0.15">
      <c r="B55" s="7"/>
      <c r="C5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69B1-190E-434F-A0EB-5B74C54511C5}">
  <dimension ref="B2:G54"/>
  <sheetViews>
    <sheetView workbookViewId="0">
      <selection activeCell="D1" sqref="C1:D1048576"/>
    </sheetView>
  </sheetViews>
  <sheetFormatPr baseColWidth="10" defaultColWidth="8.83203125" defaultRowHeight="12" x14ac:dyDescent="0.15"/>
  <cols>
    <col min="1" max="1" width="8.83203125" style="2"/>
    <col min="2" max="2" width="34.1640625" style="2" customWidth="1"/>
    <col min="3" max="3" width="12.5" style="2" customWidth="1"/>
    <col min="4" max="4" width="12.83203125" style="2" customWidth="1"/>
    <col min="5" max="5" width="9.83203125" style="2" bestFit="1" customWidth="1"/>
    <col min="6" max="16384" width="8.83203125" style="2"/>
  </cols>
  <sheetData>
    <row r="2" spans="2:7" x14ac:dyDescent="0.15">
      <c r="B2" s="1" t="s">
        <v>0</v>
      </c>
    </row>
    <row r="3" spans="2:7" x14ac:dyDescent="0.15">
      <c r="B3" s="1" t="s">
        <v>92</v>
      </c>
    </row>
    <row r="5" spans="2:7" ht="14" thickBot="1" x14ac:dyDescent="0.2">
      <c r="B5" s="4" t="s">
        <v>91</v>
      </c>
      <c r="C5" s="3">
        <v>44561</v>
      </c>
      <c r="D5" s="3">
        <v>44196</v>
      </c>
    </row>
    <row r="6" spans="2:7" ht="14" thickTop="1" x14ac:dyDescent="0.15">
      <c r="B6" s="4" t="s">
        <v>2</v>
      </c>
      <c r="C6" s="5"/>
      <c r="D6" s="5"/>
    </row>
    <row r="7" spans="2:7" ht="13" x14ac:dyDescent="0.15">
      <c r="B7" s="4" t="s">
        <v>3</v>
      </c>
      <c r="C7" s="6"/>
      <c r="D7" s="6"/>
    </row>
    <row r="8" spans="2:7" ht="13" x14ac:dyDescent="0.15">
      <c r="B8" s="7" t="s">
        <v>5</v>
      </c>
      <c r="C8" s="8">
        <v>567455</v>
      </c>
      <c r="D8" s="8">
        <v>91377</v>
      </c>
      <c r="G8" s="32"/>
    </row>
    <row r="9" spans="2:7" ht="13" x14ac:dyDescent="0.15">
      <c r="B9" s="7" t="s">
        <v>6</v>
      </c>
      <c r="C9" s="8">
        <v>1293679</v>
      </c>
      <c r="D9" s="8">
        <v>1489634</v>
      </c>
      <c r="G9" s="32"/>
    </row>
    <row r="10" spans="2:7" ht="13" x14ac:dyDescent="0.15">
      <c r="B10" s="7" t="s">
        <v>7</v>
      </c>
      <c r="C10" s="8">
        <v>3393204</v>
      </c>
      <c r="D10" s="8">
        <v>4536566</v>
      </c>
      <c r="G10" s="32"/>
    </row>
    <row r="11" spans="2:7" ht="13" x14ac:dyDescent="0.15">
      <c r="B11" s="7" t="s">
        <v>90</v>
      </c>
      <c r="C11" s="8">
        <v>90497644</v>
      </c>
      <c r="D11" s="8">
        <v>55545123</v>
      </c>
      <c r="G11" s="32"/>
    </row>
    <row r="12" spans="2:7" ht="13" x14ac:dyDescent="0.15">
      <c r="B12" s="7" t="s">
        <v>88</v>
      </c>
      <c r="C12" s="8">
        <v>338295046</v>
      </c>
      <c r="D12" s="8">
        <v>246315351</v>
      </c>
      <c r="G12" s="32"/>
    </row>
    <row r="13" spans="2:7" ht="13" x14ac:dyDescent="0.15">
      <c r="B13" s="7" t="s">
        <v>89</v>
      </c>
      <c r="C13" s="8">
        <v>59389</v>
      </c>
      <c r="D13" s="8">
        <v>64480</v>
      </c>
      <c r="G13" s="32"/>
    </row>
    <row r="14" spans="2:7" ht="14" thickBot="1" x14ac:dyDescent="0.2">
      <c r="B14" s="7" t="s">
        <v>79</v>
      </c>
      <c r="C14" s="8">
        <v>962591</v>
      </c>
      <c r="D14" s="8">
        <v>908972</v>
      </c>
      <c r="G14" s="32"/>
    </row>
    <row r="15" spans="2:7" ht="13" x14ac:dyDescent="0.15">
      <c r="B15" s="4" t="s">
        <v>10</v>
      </c>
      <c r="C15" s="9">
        <f>SUM(C8:C14)</f>
        <v>435069008</v>
      </c>
      <c r="D15" s="9">
        <f>SUM(D8:D14)</f>
        <v>308951503</v>
      </c>
    </row>
    <row r="16" spans="2:7" x14ac:dyDescent="0.15">
      <c r="C16" s="34"/>
      <c r="D16" s="10"/>
    </row>
    <row r="17" spans="2:7" ht="13" x14ac:dyDescent="0.15">
      <c r="B17" s="4" t="s">
        <v>11</v>
      </c>
      <c r="C17" s="5"/>
      <c r="D17" s="5"/>
    </row>
    <row r="18" spans="2:7" ht="13" x14ac:dyDescent="0.15">
      <c r="B18" s="7" t="s">
        <v>14</v>
      </c>
      <c r="C18" s="8">
        <v>102053110</v>
      </c>
      <c r="D18" s="8">
        <v>61102515</v>
      </c>
      <c r="G18" s="32"/>
    </row>
    <row r="19" spans="2:7" ht="13" x14ac:dyDescent="0.15">
      <c r="B19" s="7" t="s">
        <v>15</v>
      </c>
      <c r="C19" s="8">
        <v>28753389</v>
      </c>
      <c r="D19" s="8">
        <v>53620999</v>
      </c>
      <c r="G19" s="32"/>
    </row>
    <row r="20" spans="2:7" ht="13" x14ac:dyDescent="0.15">
      <c r="B20" s="7" t="s">
        <v>16</v>
      </c>
      <c r="C20" s="8">
        <v>143815</v>
      </c>
      <c r="D20" s="8">
        <v>158411</v>
      </c>
      <c r="G20" s="32"/>
    </row>
    <row r="21" spans="2:7" ht="13" x14ac:dyDescent="0.15">
      <c r="B21" s="7" t="s">
        <v>88</v>
      </c>
      <c r="C21" s="8">
        <v>24724694</v>
      </c>
      <c r="D21" s="8">
        <v>0</v>
      </c>
      <c r="G21" s="32"/>
    </row>
    <row r="22" spans="2:7" ht="14" thickBot="1" x14ac:dyDescent="0.2">
      <c r="B22" s="7" t="s">
        <v>18</v>
      </c>
      <c r="C22" s="11">
        <v>121682382</v>
      </c>
      <c r="D22" s="8">
        <v>55816083</v>
      </c>
      <c r="G22" s="32"/>
    </row>
    <row r="23" spans="2:7" ht="13" x14ac:dyDescent="0.15">
      <c r="B23" s="4" t="s">
        <v>19</v>
      </c>
      <c r="C23" s="9">
        <f>SUM(C18:C22)</f>
        <v>277357390</v>
      </c>
      <c r="D23" s="9">
        <f>SUM(D18:D22)</f>
        <v>170698008</v>
      </c>
    </row>
    <row r="24" spans="2:7" x14ac:dyDescent="0.15">
      <c r="B24" s="4"/>
      <c r="C24" s="36"/>
      <c r="D24" s="41"/>
    </row>
    <row r="25" spans="2:7" ht="14" thickBot="1" x14ac:dyDescent="0.2">
      <c r="B25" s="4" t="s">
        <v>20</v>
      </c>
      <c r="C25" s="40">
        <f>C23+C15</f>
        <v>712426398</v>
      </c>
      <c r="D25" s="40">
        <f>D23+D15</f>
        <v>479649511</v>
      </c>
    </row>
    <row r="26" spans="2:7" ht="13" thickTop="1" x14ac:dyDescent="0.15">
      <c r="B26" s="7"/>
      <c r="C26" s="39"/>
      <c r="D26" s="39"/>
    </row>
    <row r="27" spans="2:7" ht="13" x14ac:dyDescent="0.15">
      <c r="B27" s="4" t="s">
        <v>21</v>
      </c>
      <c r="C27" s="5"/>
      <c r="D27" s="5"/>
    </row>
    <row r="28" spans="2:7" ht="13" x14ac:dyDescent="0.15">
      <c r="B28" s="4" t="s">
        <v>22</v>
      </c>
      <c r="C28" s="5"/>
      <c r="D28" s="5"/>
    </row>
    <row r="29" spans="2:7" ht="13" x14ac:dyDescent="0.15">
      <c r="B29" s="7" t="s">
        <v>23</v>
      </c>
      <c r="C29" s="8">
        <v>514828059</v>
      </c>
      <c r="D29" s="8">
        <v>259824598</v>
      </c>
    </row>
    <row r="30" spans="2:7" ht="13" x14ac:dyDescent="0.15">
      <c r="B30" s="7" t="s">
        <v>24</v>
      </c>
      <c r="C30" s="8">
        <v>4307781</v>
      </c>
      <c r="D30" s="8">
        <v>9192</v>
      </c>
      <c r="G30" s="32"/>
    </row>
    <row r="31" spans="2:7" ht="13" x14ac:dyDescent="0.15">
      <c r="B31" s="7" t="s">
        <v>25</v>
      </c>
      <c r="C31" s="6">
        <v>0</v>
      </c>
      <c r="D31" s="8">
        <v>-26765560</v>
      </c>
      <c r="G31" s="32"/>
    </row>
    <row r="32" spans="2:7" ht="13" x14ac:dyDescent="0.15">
      <c r="B32" s="7" t="s">
        <v>26</v>
      </c>
      <c r="C32" s="8">
        <v>1390179</v>
      </c>
      <c r="D32" s="8">
        <v>463393</v>
      </c>
      <c r="G32" s="32"/>
    </row>
    <row r="33" spans="2:7" ht="13" x14ac:dyDescent="0.15">
      <c r="B33" s="7" t="s">
        <v>87</v>
      </c>
      <c r="C33" s="8">
        <v>11437359</v>
      </c>
      <c r="D33" s="8">
        <v>9009562</v>
      </c>
      <c r="G33" s="32"/>
    </row>
    <row r="34" spans="2:7" ht="14" thickBot="1" x14ac:dyDescent="0.2">
      <c r="B34" s="7" t="s">
        <v>28</v>
      </c>
      <c r="C34" s="8">
        <v>50071138</v>
      </c>
      <c r="D34" s="8">
        <v>90543697</v>
      </c>
      <c r="G34" s="32"/>
    </row>
    <row r="35" spans="2:7" ht="13" x14ac:dyDescent="0.15">
      <c r="B35" s="4" t="s">
        <v>31</v>
      </c>
      <c r="C35" s="9">
        <f>SUM(C29:C34)</f>
        <v>582034516</v>
      </c>
      <c r="D35" s="9">
        <f>SUM(D29:D34)</f>
        <v>333084882</v>
      </c>
      <c r="G35" s="32"/>
    </row>
    <row r="36" spans="2:7" x14ac:dyDescent="0.15">
      <c r="C36" s="34"/>
      <c r="E36" s="32"/>
    </row>
    <row r="37" spans="2:7" ht="13" x14ac:dyDescent="0.15">
      <c r="B37" s="4" t="s">
        <v>32</v>
      </c>
      <c r="C37" s="5"/>
      <c r="D37" s="5"/>
    </row>
    <row r="38" spans="2:7" ht="13" x14ac:dyDescent="0.15">
      <c r="B38" s="7" t="s">
        <v>85</v>
      </c>
      <c r="C38" s="8">
        <v>27921952</v>
      </c>
      <c r="D38" s="8">
        <v>0</v>
      </c>
    </row>
    <row r="39" spans="2:7" ht="13" x14ac:dyDescent="0.15">
      <c r="B39" s="7" t="s">
        <v>40</v>
      </c>
      <c r="C39" s="8">
        <v>2464740</v>
      </c>
      <c r="D39" s="8">
        <v>3704514</v>
      </c>
    </row>
    <row r="40" spans="2:7" ht="14" thickBot="1" x14ac:dyDescent="0.2">
      <c r="B40" s="7" t="s">
        <v>86</v>
      </c>
      <c r="C40" s="8">
        <v>107468</v>
      </c>
      <c r="D40" s="8">
        <v>153270</v>
      </c>
    </row>
    <row r="41" spans="2:7" ht="13" x14ac:dyDescent="0.15">
      <c r="B41" s="4" t="s">
        <v>38</v>
      </c>
      <c r="C41" s="9">
        <f>SUM(C38:C40)</f>
        <v>30494160</v>
      </c>
      <c r="D41" s="9">
        <f>SUM(D38:D40)</f>
        <v>3857784</v>
      </c>
    </row>
    <row r="42" spans="2:7" ht="13" x14ac:dyDescent="0.15">
      <c r="B42" s="4" t="s">
        <v>39</v>
      </c>
      <c r="C42" s="5"/>
      <c r="D42" s="5"/>
    </row>
    <row r="43" spans="2:7" ht="13" x14ac:dyDescent="0.15">
      <c r="B43" s="7" t="s">
        <v>85</v>
      </c>
      <c r="C43" s="6">
        <v>0</v>
      </c>
      <c r="D43" s="8">
        <v>82980346</v>
      </c>
    </row>
    <row r="44" spans="2:7" ht="13" x14ac:dyDescent="0.15">
      <c r="B44" s="7" t="s">
        <v>40</v>
      </c>
      <c r="C44" s="8">
        <v>1299647</v>
      </c>
      <c r="D44" s="8">
        <v>1235049</v>
      </c>
    </row>
    <row r="45" spans="2:7" ht="13" x14ac:dyDescent="0.15">
      <c r="B45" s="7" t="s">
        <v>84</v>
      </c>
      <c r="C45" s="8">
        <v>1880800</v>
      </c>
      <c r="D45" s="8">
        <v>915955</v>
      </c>
    </row>
    <row r="46" spans="2:7" ht="13" x14ac:dyDescent="0.15">
      <c r="B46" s="7" t="s">
        <v>83</v>
      </c>
      <c r="C46" s="8">
        <v>96575919</v>
      </c>
      <c r="D46" s="8">
        <v>57504434</v>
      </c>
    </row>
    <row r="47" spans="2:7" ht="13" x14ac:dyDescent="0.15">
      <c r="B47" s="7" t="s">
        <v>42</v>
      </c>
      <c r="C47" s="6">
        <v>0</v>
      </c>
      <c r="D47" s="8">
        <v>0</v>
      </c>
    </row>
    <row r="48" spans="2:7" ht="14" thickBot="1" x14ac:dyDescent="0.2">
      <c r="B48" s="7" t="s">
        <v>82</v>
      </c>
      <c r="C48" s="38">
        <v>141356</v>
      </c>
      <c r="D48" s="8">
        <v>71061</v>
      </c>
    </row>
    <row r="49" spans="2:4" ht="14" thickTop="1" x14ac:dyDescent="0.15">
      <c r="B49" s="4" t="s">
        <v>44</v>
      </c>
      <c r="C49" s="15">
        <f>SUM(C43:C48)</f>
        <v>99897722</v>
      </c>
      <c r="D49" s="15">
        <f>SUM(D43:D48)</f>
        <v>142706845</v>
      </c>
    </row>
    <row r="50" spans="2:4" ht="13" thickBot="1" x14ac:dyDescent="0.2">
      <c r="C50" s="37"/>
    </row>
    <row r="51" spans="2:4" ht="14" thickTop="1" x14ac:dyDescent="0.15">
      <c r="B51" s="4" t="s">
        <v>45</v>
      </c>
      <c r="C51" s="15">
        <f>C49+C41</f>
        <v>130391882</v>
      </c>
      <c r="D51" s="15">
        <f>D49+D41</f>
        <v>146564629</v>
      </c>
    </row>
    <row r="52" spans="2:4" x14ac:dyDescent="0.15">
      <c r="C52" s="34"/>
    </row>
    <row r="53" spans="2:4" ht="13" x14ac:dyDescent="0.15">
      <c r="B53" s="4" t="s">
        <v>46</v>
      </c>
      <c r="C53" s="34">
        <f>C51+C35</f>
        <v>712426398</v>
      </c>
      <c r="D53" s="34">
        <f>D51+D35</f>
        <v>479649511</v>
      </c>
    </row>
    <row r="54" spans="2:4" x14ac:dyDescent="0.15">
      <c r="C54" s="32">
        <f>C53-C25</f>
        <v>0</v>
      </c>
      <c r="D54" s="32">
        <f>D53-D25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DDAD-EC09-B542-8B8E-970735621F16}">
  <dimension ref="B2:D40"/>
  <sheetViews>
    <sheetView tabSelected="1" workbookViewId="0">
      <selection activeCell="B13" sqref="B13"/>
    </sheetView>
  </sheetViews>
  <sheetFormatPr baseColWidth="10" defaultColWidth="8.83203125" defaultRowHeight="12" x14ac:dyDescent="0.15"/>
  <cols>
    <col min="1" max="1" width="8.83203125" style="2"/>
    <col min="2" max="2" width="44" style="2" customWidth="1"/>
    <col min="3" max="3" width="16.33203125" style="2" customWidth="1"/>
    <col min="4" max="4" width="15.5" style="2" customWidth="1"/>
    <col min="5" max="16384" width="8.83203125" style="2"/>
  </cols>
  <sheetData>
    <row r="2" spans="2:4" x14ac:dyDescent="0.15">
      <c r="B2" s="1" t="s">
        <v>0</v>
      </c>
    </row>
    <row r="3" spans="2:4" x14ac:dyDescent="0.15">
      <c r="B3" s="1" t="s">
        <v>111</v>
      </c>
      <c r="C3" s="55"/>
    </row>
    <row r="4" spans="2:4" ht="21.5" customHeight="1" x14ac:dyDescent="0.15">
      <c r="B4" s="1"/>
      <c r="C4" s="55"/>
    </row>
    <row r="5" spans="2:4" ht="13" thickBot="1" x14ac:dyDescent="0.2">
      <c r="B5" s="4"/>
      <c r="C5" s="3">
        <v>44561</v>
      </c>
      <c r="D5" s="3">
        <v>44196</v>
      </c>
    </row>
    <row r="6" spans="2:4" ht="13" thickTop="1" x14ac:dyDescent="0.15">
      <c r="B6" s="7"/>
      <c r="C6" s="6"/>
    </row>
    <row r="7" spans="2:4" ht="13" x14ac:dyDescent="0.15">
      <c r="B7" s="7" t="s">
        <v>110</v>
      </c>
      <c r="C7" s="51">
        <v>44837975</v>
      </c>
      <c r="D7" s="45">
        <v>31975434</v>
      </c>
    </row>
    <row r="8" spans="2:4" ht="13" x14ac:dyDescent="0.15">
      <c r="B8" s="7" t="s">
        <v>109</v>
      </c>
      <c r="C8" s="52">
        <v>630559</v>
      </c>
      <c r="D8" s="45">
        <v>565537</v>
      </c>
    </row>
    <row r="9" spans="2:4" ht="14" thickBot="1" x14ac:dyDescent="0.2">
      <c r="B9" s="7" t="s">
        <v>108</v>
      </c>
      <c r="C9" s="52">
        <v>784769</v>
      </c>
      <c r="D9" s="45">
        <v>533597</v>
      </c>
    </row>
    <row r="10" spans="2:4" ht="13" x14ac:dyDescent="0.15">
      <c r="B10" s="4" t="s">
        <v>107</v>
      </c>
      <c r="C10" s="47">
        <f>SUM(C7:C9)</f>
        <v>46253303</v>
      </c>
      <c r="D10" s="47">
        <f>SUM(D7:D9)</f>
        <v>33074568</v>
      </c>
    </row>
    <row r="11" spans="2:4" x14ac:dyDescent="0.15">
      <c r="B11" s="4"/>
      <c r="C11" s="46"/>
      <c r="D11" s="45"/>
    </row>
    <row r="12" spans="2:4" ht="13" x14ac:dyDescent="0.15">
      <c r="B12" s="7" t="s">
        <v>106</v>
      </c>
      <c r="C12" s="45">
        <v>-1628096</v>
      </c>
      <c r="D12" s="45">
        <v>-1522151</v>
      </c>
    </row>
    <row r="13" spans="2:4" ht="13" x14ac:dyDescent="0.15">
      <c r="B13" s="7" t="s">
        <v>63</v>
      </c>
      <c r="C13" s="45">
        <v>-3645630</v>
      </c>
      <c r="D13" s="45">
        <v>-3301303</v>
      </c>
    </row>
    <row r="14" spans="2:4" ht="13" x14ac:dyDescent="0.15">
      <c r="B14" s="7" t="s">
        <v>64</v>
      </c>
      <c r="C14" s="45">
        <v>-7814774</v>
      </c>
      <c r="D14" s="45">
        <v>-4278706</v>
      </c>
    </row>
    <row r="15" spans="2:4" ht="14" thickBot="1" x14ac:dyDescent="0.2">
      <c r="B15" s="7" t="s">
        <v>105</v>
      </c>
      <c r="C15" s="51">
        <v>84255</v>
      </c>
      <c r="D15" s="45">
        <v>-19140</v>
      </c>
    </row>
    <row r="16" spans="2:4" ht="13" x14ac:dyDescent="0.15">
      <c r="B16" s="4" t="s">
        <v>104</v>
      </c>
      <c r="C16" s="47">
        <f>SUM(C12:C15)</f>
        <v>-13004245</v>
      </c>
      <c r="D16" s="47">
        <f>SUM(D12:D15)</f>
        <v>-9121300</v>
      </c>
    </row>
    <row r="17" spans="2:4" x14ac:dyDescent="0.15">
      <c r="B17" s="4"/>
      <c r="C17" s="46"/>
      <c r="D17" s="45"/>
    </row>
    <row r="18" spans="2:4" ht="14" thickBot="1" x14ac:dyDescent="0.2">
      <c r="B18" s="4" t="s">
        <v>103</v>
      </c>
      <c r="C18" s="46">
        <f>C16+C10</f>
        <v>33249058</v>
      </c>
      <c r="D18" s="46">
        <f>D16+D10</f>
        <v>23953268</v>
      </c>
    </row>
    <row r="19" spans="2:4" ht="13" thickTop="1" x14ac:dyDescent="0.15">
      <c r="B19" s="4"/>
      <c r="C19" s="54"/>
      <c r="D19" s="54"/>
    </row>
    <row r="20" spans="2:4" ht="13" x14ac:dyDescent="0.15">
      <c r="B20" s="4" t="s">
        <v>102</v>
      </c>
      <c r="C20" s="51"/>
      <c r="D20" s="53">
        <v>48022408</v>
      </c>
    </row>
    <row r="21" spans="2:4" ht="13" x14ac:dyDescent="0.15">
      <c r="B21" s="7" t="s">
        <v>101</v>
      </c>
      <c r="C21" s="51">
        <v>1881012</v>
      </c>
      <c r="D21" s="45">
        <v>20567563</v>
      </c>
    </row>
    <row r="22" spans="2:4" ht="13" x14ac:dyDescent="0.15">
      <c r="B22" s="7" t="s">
        <v>100</v>
      </c>
      <c r="C22" s="52">
        <v>7436521</v>
      </c>
      <c r="D22" s="45">
        <v>10240258</v>
      </c>
    </row>
    <row r="23" spans="2:4" ht="14" thickBot="1" x14ac:dyDescent="0.2">
      <c r="B23" s="7" t="s">
        <v>99</v>
      </c>
      <c r="C23" s="52">
        <v>6780725</v>
      </c>
      <c r="D23" s="45">
        <v>0</v>
      </c>
    </row>
    <row r="24" spans="2:4" ht="13" x14ac:dyDescent="0.15">
      <c r="B24" s="4" t="s">
        <v>98</v>
      </c>
      <c r="C24" s="47">
        <f>SUM(C21:C23)</f>
        <v>16098258</v>
      </c>
      <c r="D24" s="47">
        <f>SUM(D21:D23)</f>
        <v>30807821</v>
      </c>
    </row>
    <row r="25" spans="2:4" x14ac:dyDescent="0.15">
      <c r="B25" s="4"/>
      <c r="C25" s="46"/>
      <c r="D25" s="45"/>
    </row>
    <row r="26" spans="2:4" ht="13" x14ac:dyDescent="0.15">
      <c r="B26" s="7" t="s">
        <v>97</v>
      </c>
      <c r="C26" s="51">
        <v>-786291</v>
      </c>
      <c r="D26" s="45">
        <v>-5272556</v>
      </c>
    </row>
    <row r="27" spans="2:4" ht="14" thickBot="1" x14ac:dyDescent="0.2">
      <c r="B27" s="7" t="s">
        <v>96</v>
      </c>
      <c r="C27" s="51"/>
      <c r="D27" s="45">
        <v>-1471338</v>
      </c>
    </row>
    <row r="28" spans="2:4" ht="13" x14ac:dyDescent="0.15">
      <c r="B28" s="4" t="s">
        <v>95</v>
      </c>
      <c r="C28" s="47">
        <f>SUM(C26:C27)</f>
        <v>-786291</v>
      </c>
      <c r="D28" s="47">
        <f>SUM(D26:D27)</f>
        <v>-6743894</v>
      </c>
    </row>
    <row r="29" spans="2:4" x14ac:dyDescent="0.15">
      <c r="B29" s="4"/>
      <c r="C29" s="50"/>
      <c r="D29" s="50"/>
    </row>
    <row r="30" spans="2:4" ht="13" x14ac:dyDescent="0.15">
      <c r="B30" s="4" t="s">
        <v>70</v>
      </c>
      <c r="C30" s="50">
        <f>C24+C28</f>
        <v>15311967</v>
      </c>
      <c r="D30" s="50">
        <f>D24+D28</f>
        <v>24063927</v>
      </c>
    </row>
    <row r="31" spans="2:4" x14ac:dyDescent="0.15">
      <c r="B31" s="4"/>
      <c r="C31" s="46"/>
      <c r="D31" s="45"/>
    </row>
    <row r="32" spans="2:4" ht="14" thickBot="1" x14ac:dyDescent="0.2">
      <c r="B32" s="4" t="s">
        <v>72</v>
      </c>
      <c r="C32" s="49">
        <f>C18+C20+C30</f>
        <v>48561025</v>
      </c>
      <c r="D32" s="49">
        <f>D18+D20+D30</f>
        <v>96039603</v>
      </c>
    </row>
    <row r="33" spans="2:4" ht="13" thickTop="1" x14ac:dyDescent="0.15">
      <c r="B33" s="4"/>
      <c r="C33" s="46"/>
      <c r="D33" s="45"/>
    </row>
    <row r="34" spans="2:4" ht="14" thickBot="1" x14ac:dyDescent="0.2">
      <c r="B34" s="7" t="s">
        <v>94</v>
      </c>
      <c r="C34" s="48">
        <v>-7846508</v>
      </c>
      <c r="D34" s="48">
        <v>-3339840</v>
      </c>
    </row>
    <row r="35" spans="2:4" x14ac:dyDescent="0.15">
      <c r="B35" s="4"/>
      <c r="C35" s="47"/>
      <c r="D35" s="45"/>
    </row>
    <row r="36" spans="2:4" ht="14" thickBot="1" x14ac:dyDescent="0.2">
      <c r="B36" s="4" t="s">
        <v>74</v>
      </c>
      <c r="C36" s="44">
        <v>40714517</v>
      </c>
      <c r="D36" s="44">
        <v>92699763</v>
      </c>
    </row>
    <row r="37" spans="2:4" x14ac:dyDescent="0.15">
      <c r="B37" s="4"/>
      <c r="C37" s="46"/>
      <c r="D37" s="45"/>
    </row>
    <row r="38" spans="2:4" ht="14" thickBot="1" x14ac:dyDescent="0.2">
      <c r="B38" s="4" t="s">
        <v>75</v>
      </c>
      <c r="C38" s="44">
        <f>C36</f>
        <v>40714517</v>
      </c>
      <c r="D38" s="44">
        <f>D36</f>
        <v>92699763</v>
      </c>
    </row>
    <row r="39" spans="2:4" ht="14" thickBot="1" x14ac:dyDescent="0.2">
      <c r="B39" s="43" t="s">
        <v>93</v>
      </c>
      <c r="C39" s="42">
        <v>6.3E-2</v>
      </c>
      <c r="D39" s="42">
        <v>98.421000000000006</v>
      </c>
    </row>
    <row r="40" spans="2:4" ht="13" thickTop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Conso</vt:lpstr>
      <vt:lpstr>PL Conso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Streinu</dc:creator>
  <cp:lastModifiedBy>Zuzanna Kurek</cp:lastModifiedBy>
  <dcterms:created xsi:type="dcterms:W3CDTF">2023-11-21T09:58:17Z</dcterms:created>
  <dcterms:modified xsi:type="dcterms:W3CDTF">2024-12-02T21:11:26Z</dcterms:modified>
</cp:coreProperties>
</file>